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drawings/vmlDrawing2.vml" ContentType="application/vnd.openxmlformats-officedocument.vmlDrawing"/>
  <Override PartName="/xl/comments2.xml" ContentType="application/vnd.openxmlformats-officedocument.spreadsheetml.comments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drawings/vmlDrawing3.vml" ContentType="application/vnd.openxmlformats-officedocument.vmlDrawing"/>
  <Override PartName="/xl/comments3.xml" ContentType="application/vnd.openxmlformats-officedocument.spreadsheetml.comments+xml"/>
  <Override PartName="/xl/worksheets/sheet4.xml" ContentType="application/vnd.openxmlformats-officedocument.spreadsheetml.worksheet+xml"/>
  <Override PartName="/xl/drawings/vmlDrawing4.vml" ContentType="application/vnd.openxmlformats-officedocument.vmlDrawing"/>
  <Override PartName="/xl/comments4.xml" ContentType="application/vnd.openxmlformats-officedocument.spreadsheetml.comments+xml"/>
  <Override PartName="/xl/worksheets/sheet5.xml" ContentType="application/vnd.openxmlformats-officedocument.spreadsheetml.worksheet+xml"/>
  <Override PartName="/xl/drawings/vmlDrawing5.vml" ContentType="application/vnd.openxmlformats-officedocument.vmlDrawing"/>
  <Override PartName="/xl/comments5.xml" ContentType="application/vnd.openxmlformats-officedocument.spreadsheetml.comments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drawings/vmlDrawing6.vml" ContentType="application/vnd.openxmlformats-officedocument.vmlDrawing"/>
  <Override PartName="/xl/comments6.xml" ContentType="application/vnd.openxmlformats-officedocument.spreadsheetml.comments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vmlDrawing8.vml" ContentType="application/vnd.openxmlformats-officedocument.vmlDrawing"/>
  <Override PartName="/xl/comments8.xml" ContentType="application/vnd.openxmlformats-officedocument.spreadsheetml.comments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2"/>
  <workbookPr defaultThemeVersion="124226"/>
  <bookViews>
    <workbookView xWindow="120" yWindow="105" windowWidth="11475" windowHeight="2145" firstSheet="4" activeTab="7"/>
  </bookViews>
  <sheets>
    <sheet name="Question 1" sheetId="1" r:id="rId1"/>
    <sheet name="Question 2" sheetId="2" r:id="rId2"/>
    <sheet name="Question 3" sheetId="3" r:id="rId3"/>
    <sheet name="Question 4" sheetId="4" r:id="rId4"/>
    <sheet name="Question 5" sheetId="5" r:id="rId5"/>
    <sheet name="Question 6" sheetId="6" r:id="rId6"/>
    <sheet name="Question 7" sheetId="7" r:id="rId7"/>
    <sheet name="Sheet8" sheetId="8" r:id="rId8"/>
    <sheet name="Question 9" sheetId="9" r:id="rId9"/>
    <sheet name="Question 10" sheetId="10" r:id="rId10"/>
  </sheets>
</workbook>
</file>

<file path=xl/comments1.xml><?xml version="1.0" encoding="utf-8"?>
<comments xmlns="http://schemas.openxmlformats.org/spreadsheetml/2006/main">
  <authors>
    <author>USER</author>
  </authors>
  <commentList>
    <comment ref="C8" authorId="0">
      <text>
        <r>
          <rPr>
            <sz val="9"/>
            <color indexed="81"/>
            <rFont val="Tahoma"/>
            <family val="2"/>
          </rPr>
          <t xml:space="preserve">
Per Annum</t>
        </r>
      </text>
    </comment>
    <comment ref="C18" authorId="0">
      <text>
        <r>
          <rPr>
            <sz val="9"/>
            <color indexed="81"/>
            <rFont val="Tahoma"/>
            <family val="2"/>
          </rPr>
          <t xml:space="preserve">
Per Annum</t>
        </r>
      </text>
    </comment>
    <comment ref="C27" authorId="0">
      <text>
        <r>
          <rPr>
            <sz val="9"/>
            <color indexed="81"/>
            <rFont val="Tahoma"/>
            <family val="2"/>
          </rPr>
          <t xml:space="preserve">
Per Annum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C8" authorId="0">
      <text>
        <r>
          <rPr>
            <sz val="9"/>
            <color indexed="81"/>
            <rFont val="Tahoma"/>
            <family val="2"/>
          </rPr>
          <t xml:space="preserve">
Per Annum</t>
        </r>
      </text>
    </comment>
    <comment ref="C9" authorId="0">
      <text>
        <r>
          <rPr>
            <sz val="9"/>
            <color indexed="81"/>
            <rFont val="Tahoma"/>
            <family val="2"/>
          </rPr>
          <t xml:space="preserve">Per Month </t>
        </r>
      </text>
    </comment>
    <comment ref="C18" authorId="0">
      <text>
        <r>
          <rPr>
            <sz val="9"/>
            <color indexed="81"/>
            <rFont val="Tahoma"/>
            <family val="2"/>
          </rPr>
          <t xml:space="preserve">
Per Annum</t>
        </r>
      </text>
    </comment>
    <comment ref="C19" authorId="0">
      <text>
        <r>
          <rPr>
            <sz val="9"/>
            <color indexed="81"/>
            <rFont val="Tahoma"/>
            <family val="2"/>
          </rPr>
          <t xml:space="preserve">Per Month </t>
        </r>
      </text>
    </comment>
    <comment ref="C28" authorId="0">
      <text>
        <r>
          <rPr>
            <sz val="9"/>
            <color indexed="81"/>
            <rFont val="Tahoma"/>
            <family val="2"/>
          </rPr>
          <t xml:space="preserve">
Per Annum</t>
        </r>
      </text>
    </comment>
    <comment ref="C29" authorId="0">
      <text>
        <r>
          <rPr>
            <sz val="9"/>
            <color indexed="81"/>
            <rFont val="Tahoma"/>
            <family val="2"/>
          </rPr>
          <t xml:space="preserve">Per Month 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C8" authorId="0">
      <text>
        <r>
          <rPr>
            <sz val="9"/>
            <color indexed="81"/>
            <rFont val="Tahoma"/>
            <family val="2"/>
          </rPr>
          <t xml:space="preserve">
Per Annum</t>
        </r>
      </text>
    </comment>
    <comment ref="C11" authorId="0">
      <text>
        <r>
          <rPr>
            <sz val="9"/>
            <color indexed="81"/>
            <rFont val="Tahoma"/>
            <family val="2"/>
          </rPr>
          <t xml:space="preserve">
Per Month</t>
        </r>
      </text>
    </comment>
    <comment ref="C22" authorId="0">
      <text>
        <r>
          <rPr>
            <sz val="9"/>
            <color indexed="81"/>
            <rFont val="Tahoma"/>
            <family val="2"/>
          </rPr>
          <t xml:space="preserve">
Per Annum</t>
        </r>
      </text>
    </comment>
    <comment ref="C25" authorId="0">
      <text>
        <r>
          <rPr>
            <sz val="9"/>
            <color indexed="81"/>
            <rFont val="Tahoma"/>
            <family val="2"/>
          </rPr>
          <t xml:space="preserve">Per Month 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C7" authorId="0">
      <text>
        <r>
          <rPr>
            <sz val="9"/>
            <color indexed="81"/>
            <rFont val="Tahoma"/>
            <family val="2"/>
          </rPr>
          <t xml:space="preserve">
Per Annum</t>
        </r>
      </text>
    </comment>
    <comment ref="C12" authorId="0">
      <text>
        <r>
          <rPr>
            <sz val="9"/>
            <color indexed="81"/>
            <rFont val="Tahoma"/>
            <family val="2"/>
          </rPr>
          <t xml:space="preserve">Per Month 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C7" authorId="0">
      <text>
        <r>
          <rPr>
            <sz val="9"/>
            <color indexed="81"/>
            <rFont val="Tahoma"/>
            <family val="2"/>
          </rPr>
          <t xml:space="preserve">
Per Annum</t>
        </r>
      </text>
    </comment>
    <comment ref="C12" authorId="0">
      <text>
        <r>
          <rPr>
            <sz val="9"/>
            <color indexed="81"/>
            <rFont val="Tahoma"/>
            <family val="2"/>
          </rPr>
          <t xml:space="preserve">Per Month 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C7" authorId="0">
      <text>
        <r>
          <rPr>
            <sz val="9"/>
            <color indexed="81"/>
            <rFont val="Tahoma"/>
            <family val="2"/>
          </rPr>
          <t xml:space="preserve">
Per Annum</t>
        </r>
      </text>
    </comment>
    <comment ref="C12" authorId="0">
      <text>
        <r>
          <rPr>
            <sz val="9"/>
            <color indexed="81"/>
            <rFont val="Tahoma"/>
            <family val="2"/>
          </rPr>
          <t xml:space="preserve">Per Month </t>
        </r>
      </text>
    </comment>
    <comment ref="C22" authorId="0">
      <text>
        <r>
          <rPr>
            <sz val="9"/>
            <color indexed="81"/>
            <rFont val="Tahoma"/>
            <family val="2"/>
          </rPr>
          <t xml:space="preserve">
Per Annum</t>
        </r>
      </text>
    </comment>
    <comment ref="C27" authorId="0">
      <text>
        <r>
          <rPr>
            <sz val="9"/>
            <color indexed="81"/>
            <rFont val="Tahoma"/>
            <family val="2"/>
          </rPr>
          <t xml:space="preserve">Per Month 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C9" authorId="0">
      <text>
        <r>
          <rPr>
            <sz val="9"/>
            <color indexed="81"/>
            <rFont val="Tahoma"/>
            <family val="2"/>
          </rPr>
          <t xml:space="preserve">
Per Month</t>
        </r>
      </text>
    </comment>
  </commentList>
</comments>
</file>

<file path=xl/sharedStrings.xml><?xml version="1.0" encoding="utf-8"?>
<sst xmlns="http://schemas.openxmlformats.org/spreadsheetml/2006/main" uniqueCount="63" count="63">
  <si>
    <t>Fv = 250,000</t>
  </si>
  <si>
    <t>N= 25</t>
  </si>
  <si>
    <t>R = 5%</t>
  </si>
  <si>
    <t>Part A:</t>
  </si>
  <si>
    <t xml:space="preserve">Pv </t>
  </si>
  <si>
    <t>Part B:</t>
  </si>
  <si>
    <t>R = 7%</t>
  </si>
  <si>
    <t xml:space="preserve">Part C: </t>
  </si>
  <si>
    <t>R = 11%</t>
  </si>
  <si>
    <t>Part D:</t>
  </si>
  <si>
    <t>It is the calculation of present value of annuity given dieffent dicounting rates with constant future value and time frame</t>
  </si>
  <si>
    <t>Fv = 150,000</t>
  </si>
  <si>
    <t>N= 15</t>
  </si>
  <si>
    <t>R = 3%</t>
  </si>
  <si>
    <t>p.a</t>
  </si>
  <si>
    <t>R = 6%</t>
  </si>
  <si>
    <t>Part C:</t>
  </si>
  <si>
    <t>R = 10%</t>
  </si>
  <si>
    <t xml:space="preserve">It is the discounting of future value of money at different discounting rates to determine monthly payment. </t>
  </si>
  <si>
    <t>Fv = 1,000,000</t>
  </si>
  <si>
    <t>N= 35</t>
  </si>
  <si>
    <t xml:space="preserve">Part A: </t>
  </si>
  <si>
    <t xml:space="preserve">Part B: </t>
  </si>
  <si>
    <t>p.m</t>
  </si>
  <si>
    <t xml:space="preserve">Part D: </t>
  </si>
  <si>
    <t>It is the calculation of present value of a retirement  plan</t>
  </si>
  <si>
    <t xml:space="preserve">Down payment </t>
  </si>
  <si>
    <t xml:space="preserve">Initial amount </t>
  </si>
  <si>
    <t>15 Year</t>
  </si>
  <si>
    <t xml:space="preserve">R </t>
  </si>
  <si>
    <t xml:space="preserve">N </t>
  </si>
  <si>
    <t>Interest</t>
  </si>
  <si>
    <t xml:space="preserve">Principal paid first Month </t>
  </si>
  <si>
    <t>Part c:</t>
  </si>
  <si>
    <t>It is the evaluation of investment plan</t>
  </si>
  <si>
    <t>20 Year</t>
  </si>
  <si>
    <t>Year</t>
  </si>
  <si>
    <t>Cash flow</t>
  </si>
  <si>
    <t>PV</t>
  </si>
  <si>
    <t>Total Pv</t>
  </si>
  <si>
    <t>Interest Rate = 14%</t>
  </si>
  <si>
    <t>Interest Rate = 18%</t>
  </si>
  <si>
    <t>n</t>
  </si>
  <si>
    <t>Present value</t>
  </si>
  <si>
    <t>Rate</t>
  </si>
  <si>
    <t>Period</t>
  </si>
  <si>
    <t>Fv</t>
  </si>
  <si>
    <t>Decision</t>
  </si>
  <si>
    <r>
      <t xml:space="preserve">You will only purchase one car and remain with a balance of </t>
    </r>
    <r>
      <rPr>
        <u/>
        <sz val="12"/>
        <color rgb="FF000000"/>
        <rFont val="Times New Roman"/>
      </rPr>
      <t xml:space="preserve">$ </t>
    </r>
    <r>
      <rPr>
        <sz val="12"/>
        <color rgb="FF000000"/>
        <rFont val="Times New Roman"/>
      </rPr>
      <t>83.59</t>
    </r>
  </si>
  <si>
    <t>5 Year</t>
  </si>
  <si>
    <t>4 Year</t>
  </si>
  <si>
    <t xml:space="preserve">Part c: </t>
  </si>
  <si>
    <t>where;</t>
  </si>
  <si>
    <t>pv</t>
  </si>
  <si>
    <t>r</t>
  </si>
  <si>
    <t>FV</t>
  </si>
  <si>
    <t>?</t>
  </si>
  <si>
    <t>FV =</t>
  </si>
  <si>
    <t>Initial payment</t>
  </si>
  <si>
    <t xml:space="preserve">down payment </t>
  </si>
  <si>
    <t>tax</t>
  </si>
  <si>
    <t>Insurance</t>
  </si>
  <si>
    <t>15 years</t>
  </si>
</sst>
</file>

<file path=xl/styles.xml><?xml version="1.0" encoding="utf-8"?>
<styleSheet xmlns="http://schemas.openxmlformats.org/spreadsheetml/2006/main">
  <numFmts count="6">
    <numFmt numFmtId="0" formatCode="General"/>
    <numFmt numFmtId="164" formatCode="_(&quot;$&quot;* #,##0.00_);_(&quot;$&quot;* \(#,##0.00\);_(&quot;$&quot;* &quot;-&quot;??_);_(@_)"/>
    <numFmt numFmtId="165" formatCode="_(* #,##0.00_);_(* \(#,##0.00\);_(* &quot;-&quot;??_);_(@_)"/>
    <numFmt numFmtId="3" formatCode="#,##0"/>
    <numFmt numFmtId="9" formatCode="0%"/>
    <numFmt numFmtId="10" formatCode="0.00%"/>
  </numFmts>
  <fonts count="10">
    <font>
      <name val="Calibri"/>
      <sz val="11"/>
    </font>
    <font>
      <name val="Times New Roman"/>
      <sz val="12"/>
      <color rgb="FF000000"/>
    </font>
    <font>
      <name val="Times New Roman"/>
      <b/>
      <u/>
      <sz val="12"/>
      <color rgb="FF000000"/>
    </font>
    <font>
      <name val="Times New Roman"/>
      <b/>
      <u val="singleAccounting"/>
      <sz val="12"/>
      <color rgb="FF000000"/>
    </font>
    <font>
      <name val="Calibri"/>
      <b/>
      <u/>
      <sz val="11"/>
      <color rgb="FF000000"/>
    </font>
    <font>
      <name val="Times New Roman"/>
      <u/>
      <sz val="12"/>
      <color rgb="FF000000"/>
    </font>
    <font>
      <name val="Calibri"/>
      <b/>
      <sz val="11"/>
      <color rgb="FF000000"/>
    </font>
    <font>
      <name val="Times New Roman"/>
      <b/>
      <sz val="12"/>
      <color rgb="FF000000"/>
    </font>
    <font>
      <name val="Calibri"/>
      <sz val="11"/>
      <color rgb="FF000000"/>
    </font>
    <font>
      <name val="Calibri"/>
      <sz val="11"/>
      <color rgb="FF00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164" fontId="9" fillId="0" borderId="0">
      <alignment vertical="top"/>
      <protection locked="0" hidden="0"/>
    </xf>
    <xf numFmtId="165" fontId="9" fillId="0" borderId="0">
      <alignment vertical="top"/>
      <protection locked="0" hidden="0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2" fillId="0" borderId="0" xfId="0" applyFont="1" applyAlignment="1">
      <alignment vertical="bottom"/>
    </xf>
    <xf numFmtId="164" fontId="3" fillId="0" borderId="0" xfId="1" applyFont="1" applyAlignment="1">
      <alignment vertical="bottom"/>
    </xf>
    <xf numFmtId="165" fontId="3" fillId="0" borderId="0" xfId="2" applyFont="1" applyAlignment="1">
      <alignment vertical="bottom"/>
    </xf>
    <xf numFmtId="0" fontId="4" fillId="0" borderId="0" xfId="0" applyFont="1" applyAlignment="1">
      <alignment vertical="bottom"/>
    </xf>
    <xf numFmtId="0" fontId="3" fillId="0" borderId="0" xfId="0" applyFont="1" applyAlignment="1">
      <alignment vertical="bottom"/>
    </xf>
    <xf numFmtId="3" fontId="1" fillId="0" borderId="0" xfId="0" applyNumberFormat="1" applyFont="1" applyAlignment="1">
      <alignment vertical="bottom"/>
    </xf>
    <xf numFmtId="9" fontId="1" fillId="0" borderId="0" xfId="0" applyNumberFormat="1" applyFont="1" applyAlignment="1">
      <alignment vertical="bottom"/>
    </xf>
    <xf numFmtId="164" fontId="1" fillId="0" borderId="0" xfId="1" applyFont="1" applyAlignment="1">
      <alignment vertical="bottom"/>
    </xf>
    <xf numFmtId="0" fontId="5" fillId="0" borderId="0" xfId="0" applyFont="1" applyAlignment="1">
      <alignment vertical="bottom"/>
    </xf>
    <xf numFmtId="0" fontId="1" fillId="0" borderId="0" xfId="0" applyFont="1" applyAlignment="1">
      <alignment horizontal="right" vertical="bottom"/>
    </xf>
    <xf numFmtId="164" fontId="2" fillId="0" borderId="0" xfId="1" applyFont="1" applyAlignment="1">
      <alignment vertical="bottom"/>
    </xf>
    <xf numFmtId="165" fontId="1" fillId="0" borderId="0" xfId="2" applyFont="1" applyAlignment="1">
      <alignment vertical="bottom"/>
    </xf>
    <xf numFmtId="165" fontId="2" fillId="0" borderId="0" xfId="2" applyFont="1" applyAlignment="1">
      <alignment vertical="bottom"/>
    </xf>
    <xf numFmtId="10" fontId="1" fillId="0" borderId="0" xfId="0" applyNumberFormat="1" applyFont="1" applyAlignment="1">
      <alignment vertical="bottom"/>
    </xf>
    <xf numFmtId="0" fontId="6" fillId="0" borderId="0" xfId="0" applyFont="1" applyAlignment="1">
      <alignment vertical="bottom"/>
    </xf>
    <xf numFmtId="0" fontId="7" fillId="0" borderId="0" xfId="0" applyFont="1" applyAlignment="1">
      <alignment vertical="bottom"/>
    </xf>
    <xf numFmtId="165" fontId="8" fillId="0" borderId="0" xfId="2" applyFont="1" applyAlignment="1">
      <alignment vertical="bottom"/>
    </xf>
  </cellXfs>
  <cellStyles count="3">
    <cellStyle name="常规" xfId="0" builtinId="0"/>
    <cellStyle name="货币" xfId="1" builtinId="4"/>
    <cellStyle name="千位分隔" xfId="2" builtinId="3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haredStrings" Target="sharedStrings.xml"/><Relationship Id="rId12" Type="http://schemas.openxmlformats.org/officeDocument/2006/relationships/styles" Target="styles.xml"/><Relationship Id="rId13" Type="http://schemas.openxmlformats.org/officeDocument/2006/relationships/theme" Target="theme/theme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437359</xdr:colOff>
      <xdr:row>4</xdr:row>
      <xdr:rowOff>177365</xdr:rowOff>
    </xdr:to>
    <xdr:pic>
      <xdr:nvPicPr>
        <xdr:cNvPr id="2" name="Picture 1" descr=" "/>
        <xdr:cNvPicPr/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>
        <a:xfrm>
          <a:off x="0" y="571500"/>
          <a:ext cx="1047750" cy="37147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1</xdr:col>
      <xdr:colOff>437359</xdr:colOff>
      <xdr:row>15</xdr:row>
      <xdr:rowOff>177365</xdr:rowOff>
    </xdr:to>
    <xdr:pic>
      <xdr:nvPicPr>
        <xdr:cNvPr id="3" name="Picture 2" descr=" "/>
        <xdr:cNvPicPr/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>
        <a:xfrm>
          <a:off x="0" y="600075"/>
          <a:ext cx="1047750" cy="3810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1</xdr:col>
      <xdr:colOff>437359</xdr:colOff>
      <xdr:row>24</xdr:row>
      <xdr:rowOff>177365</xdr:rowOff>
    </xdr:to>
    <xdr:pic>
      <xdr:nvPicPr>
        <xdr:cNvPr id="4" name="Picture 3" descr=" "/>
        <xdr:cNvPicPr/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>
        <a:xfrm>
          <a:off x="0" y="2781300"/>
          <a:ext cx="1047750" cy="38100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437359</xdr:colOff>
      <xdr:row>4</xdr:row>
      <xdr:rowOff>177365</xdr:rowOff>
    </xdr:to>
    <xdr:pic>
      <xdr:nvPicPr>
        <xdr:cNvPr id="2" name="Picture 1" descr=" "/>
        <xdr:cNvPicPr/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>
        <a:xfrm>
          <a:off x="0" y="600075"/>
          <a:ext cx="1047750" cy="3810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1</xdr:col>
      <xdr:colOff>437359</xdr:colOff>
      <xdr:row>15</xdr:row>
      <xdr:rowOff>177365</xdr:rowOff>
    </xdr:to>
    <xdr:pic>
      <xdr:nvPicPr>
        <xdr:cNvPr id="3" name="Picture 2" descr=" "/>
        <xdr:cNvPicPr/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>
        <a:xfrm>
          <a:off x="0" y="600075"/>
          <a:ext cx="1047750" cy="3810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1</xdr:col>
      <xdr:colOff>437359</xdr:colOff>
      <xdr:row>25</xdr:row>
      <xdr:rowOff>177365</xdr:rowOff>
    </xdr:to>
    <xdr:pic>
      <xdr:nvPicPr>
        <xdr:cNvPr id="4" name="Picture 3" descr=" "/>
        <xdr:cNvPicPr/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>
        <a:xfrm>
          <a:off x="0" y="2838450"/>
          <a:ext cx="1047750" cy="38100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437359</xdr:colOff>
      <xdr:row>4</xdr:row>
      <xdr:rowOff>177365</xdr:rowOff>
    </xdr:to>
    <xdr:pic>
      <xdr:nvPicPr>
        <xdr:cNvPr id="2" name="Picture 1" descr=" "/>
        <xdr:cNvPicPr/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>
        <a:xfrm>
          <a:off x="0" y="600075"/>
          <a:ext cx="1047750" cy="3810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1</xdr:col>
      <xdr:colOff>437359</xdr:colOff>
      <xdr:row>19</xdr:row>
      <xdr:rowOff>177365</xdr:rowOff>
    </xdr:to>
    <xdr:pic>
      <xdr:nvPicPr>
        <xdr:cNvPr id="3" name="Picture 2" descr=" "/>
        <xdr:cNvPicPr/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>
        <a:xfrm>
          <a:off x="0" y="600075"/>
          <a:ext cx="1047750" cy="38100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</xdr:col>
      <xdr:colOff>56312</xdr:colOff>
      <xdr:row>32</xdr:row>
      <xdr:rowOff>0</xdr:rowOff>
    </xdr:to>
    <xdr:pic>
      <xdr:nvPicPr>
        <xdr:cNvPr id="2" name="Picture 1" descr=" "/>
        <xdr:cNvPicPr/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>
        <a:xfrm>
          <a:off x="0" y="6191250"/>
          <a:ext cx="1047750" cy="38100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132906</xdr:colOff>
      <xdr:row>4</xdr:row>
      <xdr:rowOff>177365</xdr:rowOff>
    </xdr:to>
    <xdr:pic>
      <xdr:nvPicPr>
        <xdr:cNvPr id="2" name="Picture 1" descr=" "/>
        <xdr:cNvPicPr/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>
        <a:xfrm>
          <a:off x="0" y="762000"/>
          <a:ext cx="1352550" cy="18097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Relationship Id="rId3" Type="http://schemas.openxmlformats.org/officeDocument/2006/relationships/comments" Target="../comments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vmlDrawing" Target="../drawings/vmlDrawing3.vml"/><Relationship Id="rId3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5.vml"/><Relationship Id="rId2" Type="http://schemas.openxmlformats.org/officeDocument/2006/relationships/comments" Target="../comments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vmlDrawing" Target="../drawings/vmlDrawing6.vml"/><Relationship Id="rId3" Type="http://schemas.openxmlformats.org/officeDocument/2006/relationships/comments" Target="../comments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8.vml"/><Relationship Id="rId2" Type="http://schemas.openxmlformats.org/officeDocument/2006/relationships/comments" Target="../comments8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0"/>
  <sheetViews>
    <sheetView workbookViewId="0" topLeftCell="A16">
      <selection activeCell="B8" sqref="B8"/>
    </sheetView>
  </sheetViews>
  <sheetFormatPr defaultRowHeight="15.0" defaultColWidth="10"/>
  <cols>
    <col min="2" max="2" customWidth="1" width="12.7109375" style="0"/>
  </cols>
  <sheetData>
    <row r="1" spans="8:8" ht="15.75">
      <c r="A1" s="1" t="s">
        <v>0</v>
      </c>
      <c r="B1" s="1"/>
    </row>
    <row r="2" spans="8:8" ht="15.75">
      <c r="A2" s="1" t="s">
        <v>1</v>
      </c>
      <c r="B2" s="1"/>
    </row>
    <row r="3" spans="8:8" ht="15.75">
      <c r="A3" s="1" t="s">
        <v>2</v>
      </c>
      <c r="B3" s="1"/>
    </row>
    <row r="4" spans="8:8" ht="15.75">
      <c r="A4" s="1"/>
      <c r="B4" s="1"/>
    </row>
    <row r="5" spans="8:8" ht="15.75">
      <c r="A5" s="1"/>
      <c r="B5" s="1"/>
    </row>
    <row r="6" spans="8:8" ht="15.75">
      <c r="A6" s="1"/>
      <c r="B6" s="1"/>
    </row>
    <row r="7" spans="8:8" ht="15.75">
      <c r="A7" s="2" t="s">
        <v>3</v>
      </c>
      <c r="B7" s="1"/>
    </row>
    <row r="8" spans="8:8" ht="20.25">
      <c r="A8" s="1" t="s">
        <v>4</v>
      </c>
      <c r="B8" s="3">
        <f>(250000)/(1+0.05)^25</f>
        <v>73825.69292444046</v>
      </c>
      <c r="C8" s="4" t="s">
        <v>14</v>
      </c>
    </row>
    <row r="9" spans="8:8" ht="15.75">
      <c r="A9" s="1"/>
      <c r="B9" s="1"/>
    </row>
    <row r="10" spans="8:8" ht="15.75">
      <c r="A10" s="1"/>
      <c r="B10" s="1"/>
    </row>
    <row r="11" spans="8:8" ht="15.75">
      <c r="A11" s="2" t="s">
        <v>5</v>
      </c>
      <c r="B11" s="1"/>
    </row>
    <row r="12" spans="8:8" ht="15.75">
      <c r="A12" s="1" t="s">
        <v>0</v>
      </c>
      <c r="B12" s="1"/>
    </row>
    <row r="13" spans="8:8" ht="15.75">
      <c r="A13" s="1" t="s">
        <v>1</v>
      </c>
      <c r="B13" s="1"/>
    </row>
    <row r="14" spans="8:8" ht="15.75">
      <c r="A14" s="1" t="s">
        <v>6</v>
      </c>
      <c r="B14" s="1"/>
    </row>
    <row r="15" spans="8:8" ht="15.75">
      <c r="A15" s="1"/>
      <c r="B15" s="1"/>
    </row>
    <row r="16" spans="8:8" ht="15.75">
      <c r="A16" s="1"/>
      <c r="B16" s="1"/>
    </row>
    <row r="17" spans="8:8" ht="15.75">
      <c r="A17" s="1"/>
      <c r="B17" s="1"/>
    </row>
    <row r="18" spans="8:8" ht="20.25">
      <c r="A18" s="1" t="s">
        <v>4</v>
      </c>
      <c r="B18" s="3">
        <f>(250000)/(1+0.07)^25</f>
        <v>46062.29438055984</v>
      </c>
      <c r="C18" s="4" t="s">
        <v>14</v>
      </c>
    </row>
    <row r="19" spans="8:8" ht="15.75">
      <c r="A19" s="1"/>
      <c r="B19" s="1"/>
    </row>
    <row r="20" spans="8:8" ht="15.75">
      <c r="A20" s="2" t="s">
        <v>7</v>
      </c>
      <c r="B20" s="1"/>
    </row>
    <row r="21" spans="8:8" ht="15.75">
      <c r="A21" s="1" t="s">
        <v>0</v>
      </c>
      <c r="B21" s="1"/>
    </row>
    <row r="22" spans="8:8" ht="15.75">
      <c r="A22" s="1" t="s">
        <v>1</v>
      </c>
      <c r="B22" s="1"/>
    </row>
    <row r="23" spans="8:8" ht="15.75">
      <c r="A23" s="1" t="s">
        <v>8</v>
      </c>
      <c r="B23" s="1"/>
    </row>
    <row r="24" spans="8:8" ht="15.75">
      <c r="A24" s="1"/>
      <c r="B24" s="1"/>
    </row>
    <row r="25" spans="8:8" ht="15.75">
      <c r="A25" s="1"/>
      <c r="B25" s="1"/>
    </row>
    <row r="26" spans="8:8" ht="15.75">
      <c r="A26" s="1"/>
      <c r="B26" s="1"/>
    </row>
    <row r="27" spans="8:8" ht="20.25">
      <c r="A27" s="1" t="s">
        <v>4</v>
      </c>
      <c r="B27" s="3">
        <f>(250000)/(1+0.11)^25</f>
        <v>18402.021721660116</v>
      </c>
      <c r="C27" s="4" t="s">
        <v>14</v>
      </c>
    </row>
    <row r="29" spans="8:8">
      <c r="A29" s="5" t="s">
        <v>9</v>
      </c>
    </row>
    <row r="30" spans="8:8" ht="15.75">
      <c r="A30" s="1" t="s">
        <v>10</v>
      </c>
    </row>
  </sheetData>
  <pageMargins left="0.7" right="0.7" top="0.75" bottom="0.75" header="0.3" footer="0.3"/>
  <drawing r:id="rId1"/>
  <legacyDrawing r:id="rId2"/>
</worksheet>
</file>

<file path=xl/worksheets/sheet2.xml><?xml version="1.0" encoding="utf-8"?>
<worksheet xmlns:r="http://schemas.openxmlformats.org/officeDocument/2006/relationships" xmlns="http://schemas.openxmlformats.org/spreadsheetml/2006/main">
  <dimension ref="A1:E32"/>
  <sheetViews>
    <sheetView workbookViewId="0" topLeftCell="A18">
      <selection activeCell="B29" sqref="B29"/>
    </sheetView>
  </sheetViews>
  <sheetFormatPr defaultRowHeight="15.0" defaultColWidth="10"/>
  <cols>
    <col min="2" max="2" customWidth="1" width="12.7109375" style="0"/>
  </cols>
  <sheetData>
    <row r="1" spans="8:8" ht="15.75">
      <c r="A1" s="1" t="s">
        <v>11</v>
      </c>
      <c r="B1" s="1"/>
      <c r="C1" s="1"/>
      <c r="D1" s="1"/>
    </row>
    <row r="2" spans="8:8" ht="15.75">
      <c r="A2" s="1" t="s">
        <v>12</v>
      </c>
      <c r="B2" s="1"/>
      <c r="C2" s="1"/>
      <c r="D2" s="1"/>
    </row>
    <row r="3" spans="8:8" ht="15.75">
      <c r="A3" s="1" t="s">
        <v>13</v>
      </c>
      <c r="B3" s="1"/>
      <c r="C3" s="1"/>
      <c r="D3" s="1"/>
    </row>
    <row r="4" spans="8:8" ht="15.75">
      <c r="A4" s="1"/>
      <c r="B4" s="1"/>
      <c r="C4" s="1"/>
      <c r="D4" s="1"/>
    </row>
    <row r="5" spans="8:8" ht="15.75">
      <c r="A5" s="1"/>
      <c r="B5" s="1"/>
      <c r="C5" s="1"/>
      <c r="D5" s="1"/>
    </row>
    <row r="6" spans="8:8" ht="15.75">
      <c r="A6" s="1"/>
      <c r="B6" s="1"/>
      <c r="C6" s="1"/>
      <c r="D6" s="1"/>
    </row>
    <row r="7" spans="8:8" ht="15.75">
      <c r="A7" s="2" t="s">
        <v>3</v>
      </c>
      <c r="B7" s="1"/>
      <c r="C7" s="1"/>
      <c r="D7" s="1"/>
    </row>
    <row r="8" spans="8:8" ht="20.25">
      <c r="A8" s="1" t="s">
        <v>4</v>
      </c>
      <c r="B8" s="3">
        <f>(150000)/(1+0.03)^15</f>
        <v>96279.29210950762</v>
      </c>
      <c r="C8" s="4" t="s">
        <v>14</v>
      </c>
    </row>
    <row r="9" spans="8:8" ht="20.25">
      <c r="A9" s="1"/>
      <c r="B9" s="3">
        <f>(B8/12)</f>
        <v>8023.274342458968</v>
      </c>
      <c r="C9" s="6" t="s">
        <v>23</v>
      </c>
      <c r="D9" s="1"/>
    </row>
    <row r="10" spans="8:8" ht="15.75">
      <c r="A10" s="1"/>
      <c r="B10" s="1"/>
      <c r="C10" s="1"/>
      <c r="D10" s="1"/>
    </row>
    <row r="11" spans="8:8" ht="15.75">
      <c r="A11" s="2" t="s">
        <v>5</v>
      </c>
      <c r="B11" s="1"/>
      <c r="C11" s="1"/>
      <c r="D11" s="1"/>
    </row>
    <row r="12" spans="8:8" ht="15.75">
      <c r="A12" s="1" t="s">
        <v>11</v>
      </c>
      <c r="B12" s="1"/>
      <c r="C12" s="1"/>
      <c r="D12" s="1"/>
    </row>
    <row r="13" spans="8:8" ht="15.75">
      <c r="A13" s="1" t="s">
        <v>12</v>
      </c>
      <c r="B13" s="1"/>
      <c r="C13" s="1"/>
      <c r="D13" s="1"/>
    </row>
    <row r="14" spans="8:8" ht="15.75">
      <c r="A14" s="1" t="s">
        <v>15</v>
      </c>
      <c r="B14" s="1"/>
      <c r="C14" s="1"/>
      <c r="D14" s="1"/>
    </row>
    <row r="15" spans="8:8" ht="15.75">
      <c r="A15" s="1"/>
      <c r="B15" s="1"/>
      <c r="C15" s="1"/>
      <c r="D15" s="1"/>
    </row>
    <row r="16" spans="8:8" ht="15.75">
      <c r="A16" s="1"/>
      <c r="B16" s="1"/>
      <c r="C16" s="1"/>
      <c r="D16" s="1"/>
    </row>
    <row r="17" spans="8:8" ht="15.75">
      <c r="A17" s="1"/>
      <c r="B17" s="1"/>
      <c r="C17" s="1"/>
      <c r="D17" s="1"/>
    </row>
    <row r="18" spans="8:8" ht="20.25">
      <c r="A18" s="1" t="s">
        <v>4</v>
      </c>
      <c r="B18" s="3">
        <f>(150000)/(1+0.06)^15</f>
        <v>62589.75911033108</v>
      </c>
      <c r="C18" s="4" t="s">
        <v>14</v>
      </c>
      <c r="D18" s="1"/>
    </row>
    <row r="19" spans="8:8" ht="20.25">
      <c r="A19" s="1"/>
      <c r="B19" s="3">
        <f>(B18/12)</f>
        <v>5215.813259194257</v>
      </c>
      <c r="C19" s="6" t="s">
        <v>23</v>
      </c>
      <c r="D19" s="1"/>
    </row>
    <row r="20" spans="8:8" ht="15.75">
      <c r="A20" s="1"/>
      <c r="B20" s="1"/>
      <c r="C20" s="1"/>
      <c r="D20" s="1"/>
    </row>
    <row r="21" spans="8:8" ht="15.75">
      <c r="A21" s="2" t="s">
        <v>16</v>
      </c>
      <c r="B21" s="1"/>
      <c r="C21" s="1"/>
      <c r="D21" s="1"/>
    </row>
    <row r="22" spans="8:8" ht="15.75">
      <c r="A22" s="1" t="s">
        <v>11</v>
      </c>
      <c r="B22" s="1"/>
      <c r="C22" s="1"/>
      <c r="D22" s="1"/>
    </row>
    <row r="23" spans="8:8" ht="15.75">
      <c r="A23" s="1" t="s">
        <v>12</v>
      </c>
      <c r="B23" s="1"/>
      <c r="C23" s="1"/>
      <c r="D23" s="1"/>
    </row>
    <row r="24" spans="8:8" ht="15.75">
      <c r="A24" s="1" t="s">
        <v>17</v>
      </c>
      <c r="B24" s="1"/>
      <c r="C24" s="1"/>
      <c r="D24" s="1"/>
    </row>
    <row r="25" spans="8:8" ht="15.75">
      <c r="A25" s="1"/>
      <c r="B25" s="1"/>
      <c r="C25" s="1"/>
      <c r="D25" s="1"/>
    </row>
    <row r="26" spans="8:8" ht="15.75">
      <c r="A26" s="1"/>
      <c r="B26" s="1"/>
      <c r="C26" s="1"/>
      <c r="D26" s="1"/>
    </row>
    <row r="27" spans="8:8" ht="15.75">
      <c r="A27" s="1"/>
      <c r="B27" s="1"/>
      <c r="C27" s="1"/>
      <c r="D27" s="1"/>
    </row>
    <row r="28" spans="8:8" ht="20.25">
      <c r="A28" s="1" t="s">
        <v>4</v>
      </c>
      <c r="B28" s="3">
        <f>(150000)/(1+0.1)^15</f>
        <v>35908.8074053745</v>
      </c>
      <c r="C28" s="4" t="s">
        <v>14</v>
      </c>
      <c r="D28" s="1"/>
    </row>
    <row r="29" spans="8:8" ht="20.25">
      <c r="A29" s="1"/>
      <c r="B29" s="3">
        <f>(B28/12)</f>
        <v>2992.4006171145415</v>
      </c>
      <c r="C29" s="6" t="s">
        <v>23</v>
      </c>
      <c r="D29" s="1"/>
    </row>
    <row r="30" spans="8:8" ht="15.75">
      <c r="A30" s="1"/>
      <c r="B30" s="1"/>
      <c r="C30" s="1"/>
      <c r="D30" s="1"/>
    </row>
    <row r="31" spans="8:8" ht="15.75">
      <c r="A31" s="2" t="s">
        <v>9</v>
      </c>
      <c r="B31" s="1"/>
      <c r="C31" s="1"/>
      <c r="D31" s="1"/>
    </row>
    <row r="32" spans="8:8" ht="15.75">
      <c r="A32" s="1" t="s">
        <v>18</v>
      </c>
    </row>
  </sheetData>
  <pageMargins left="0.7" right="0.7" top="0.75" bottom="0.75" header="0.3" footer="0.3"/>
  <drawing r:id="rId1"/>
  <legacyDrawing r:id="rId2"/>
</worksheet>
</file>

<file path=xl/worksheets/sheet3.xml><?xml version="1.0" encoding="utf-8"?>
<worksheet xmlns:r="http://schemas.openxmlformats.org/officeDocument/2006/relationships" xmlns="http://schemas.openxmlformats.org/spreadsheetml/2006/main">
  <dimension ref="A1:D29"/>
  <sheetViews>
    <sheetView workbookViewId="0" topLeftCell="A17">
      <selection activeCell="B25" sqref="B25"/>
    </sheetView>
  </sheetViews>
  <sheetFormatPr defaultRowHeight="15.0" defaultColWidth="10"/>
  <cols>
    <col min="2" max="2" customWidth="1" width="12.7109375" style="0"/>
  </cols>
  <sheetData>
    <row r="1" spans="8:8" ht="15.75">
      <c r="A1" s="1" t="s">
        <v>19</v>
      </c>
      <c r="B1" s="1"/>
    </row>
    <row r="2" spans="8:8" ht="15.75">
      <c r="A2" s="1" t="s">
        <v>20</v>
      </c>
      <c r="B2" s="1"/>
    </row>
    <row r="3" spans="8:8" ht="15.75">
      <c r="A3" s="1" t="s">
        <v>17</v>
      </c>
      <c r="B3" s="1"/>
    </row>
    <row r="4" spans="8:8" ht="15.75">
      <c r="A4" s="1"/>
      <c r="B4" s="1"/>
    </row>
    <row r="5" spans="8:8" ht="15.75">
      <c r="A5" s="1"/>
      <c r="B5" s="1"/>
    </row>
    <row r="7" spans="8:8">
      <c r="A7" s="5" t="s">
        <v>21</v>
      </c>
    </row>
    <row r="8" spans="8:8" ht="20.25">
      <c r="A8" s="1" t="s">
        <v>4</v>
      </c>
      <c r="B8" s="4">
        <f>(1000000)/(1+0.1)^35</f>
        <v>35584.1027383673</v>
      </c>
      <c r="C8" s="4" t="s">
        <v>14</v>
      </c>
    </row>
    <row r="10" spans="8:8">
      <c r="A10" s="5" t="s">
        <v>22</v>
      </c>
    </row>
    <row r="11" spans="8:8" ht="20.25">
      <c r="A11" s="1" t="s">
        <v>4</v>
      </c>
      <c r="B11" s="4">
        <f>(B8/12)</f>
        <v>2965.3418948639414</v>
      </c>
      <c r="C11" s="4" t="s">
        <v>23</v>
      </c>
    </row>
    <row r="15" spans="8:8">
      <c r="A15" s="5" t="s">
        <v>7</v>
      </c>
    </row>
    <row r="16" spans="8:8" ht="15.75">
      <c r="A16" s="1" t="s">
        <v>19</v>
      </c>
      <c r="B16" s="1"/>
    </row>
    <row r="17" spans="8:8" ht="15.75">
      <c r="A17" s="1" t="s">
        <v>20</v>
      </c>
      <c r="B17" s="1"/>
    </row>
    <row r="18" spans="8:8" ht="15.75">
      <c r="A18" s="1" t="s">
        <v>8</v>
      </c>
      <c r="B18" s="1"/>
    </row>
    <row r="19" spans="8:8" ht="15.75">
      <c r="A19" s="1"/>
      <c r="B19" s="1"/>
    </row>
    <row r="20" spans="8:8" ht="15.75">
      <c r="A20" s="1"/>
      <c r="B20" s="1"/>
    </row>
    <row r="22" spans="8:8" ht="20.25">
      <c r="A22" s="1" t="s">
        <v>4</v>
      </c>
      <c r="B22" s="3">
        <f>(1000000)/(1+0.11)^35</f>
        <v>25923.625713757137</v>
      </c>
      <c r="C22" s="4" t="s">
        <v>14</v>
      </c>
    </row>
    <row r="25" spans="8:8" ht="20.25">
      <c r="B25" s="3">
        <f>(B22/12)</f>
        <v>2160.3021428130946</v>
      </c>
      <c r="C25" s="6" t="s">
        <v>23</v>
      </c>
    </row>
    <row r="28" spans="8:8">
      <c r="A28" s="5" t="s">
        <v>24</v>
      </c>
    </row>
    <row r="29" spans="8:8" ht="15.75">
      <c r="A29" s="1" t="s">
        <v>25</v>
      </c>
    </row>
  </sheetData>
  <pageMargins left="0.7" right="0.7" top="0.75" bottom="0.75" header="0.3" footer="0.3"/>
  <drawing r:id="rId1"/>
  <legacyDrawing r:id="rId2"/>
</worksheet>
</file>

<file path=xl/worksheets/sheet4.xml><?xml version="1.0" encoding="utf-8"?>
<worksheet xmlns:r="http://schemas.openxmlformats.org/officeDocument/2006/relationships" xmlns="http://schemas.openxmlformats.org/spreadsheetml/2006/main">
  <dimension ref="A1:F21"/>
  <sheetViews>
    <sheetView workbookViewId="0">
      <selection activeCell="B16" sqref="B16"/>
    </sheetView>
  </sheetViews>
  <sheetFormatPr defaultRowHeight="15.0" defaultColWidth="10"/>
  <cols>
    <col min="1" max="1" customWidth="1" width="22.285156" style="0"/>
    <col min="2" max="2" customWidth="1" width="14.0" style="0"/>
  </cols>
  <sheetData>
    <row r="1" spans="8:8" ht="15.75">
      <c r="A1" s="1" t="s">
        <v>27</v>
      </c>
      <c r="B1" s="7">
        <v>250000.0</v>
      </c>
      <c r="C1" s="1"/>
      <c r="D1" s="1"/>
      <c r="E1" s="1"/>
    </row>
    <row r="2" spans="8:8" ht="15.75">
      <c r="A2" s="1" t="s">
        <v>26</v>
      </c>
      <c r="B2" s="1">
        <f>(0.1*250000)</f>
        <v>25000.0</v>
      </c>
      <c r="C2" s="1"/>
      <c r="D2" s="1"/>
      <c r="E2" s="1"/>
    </row>
    <row r="3" spans="8:8" ht="15.75">
      <c r="A3" s="1" t="s">
        <v>29</v>
      </c>
      <c r="B3" s="8">
        <v>0.05</v>
      </c>
      <c r="C3" s="1"/>
      <c r="D3" s="1"/>
      <c r="E3" s="1"/>
    </row>
    <row r="4" spans="8:8" ht="15.75">
      <c r="A4" s="1" t="s">
        <v>30</v>
      </c>
      <c r="B4" s="1" t="s">
        <v>28</v>
      </c>
      <c r="C4" s="1"/>
      <c r="D4" s="1"/>
      <c r="E4" s="1"/>
    </row>
    <row r="5" spans="8:8" ht="15.75">
      <c r="A5" s="1"/>
      <c r="B5" s="1"/>
      <c r="C5" s="1"/>
      <c r="D5" s="1"/>
      <c r="E5" s="1"/>
    </row>
    <row r="6" spans="8:8" ht="15.75">
      <c r="A6" s="2" t="s">
        <v>3</v>
      </c>
      <c r="B6" s="1"/>
      <c r="C6" s="1"/>
      <c r="D6" s="1"/>
      <c r="E6" s="1"/>
    </row>
    <row r="7" spans="8:8" ht="20.25">
      <c r="A7" s="1" t="s">
        <v>4</v>
      </c>
      <c r="B7" s="3">
        <f>(250000-25000)/(1+0.05)^15</f>
        <v>108228.84707046824</v>
      </c>
      <c r="C7" s="4" t="s">
        <v>14</v>
      </c>
      <c r="D7" s="1"/>
      <c r="E7" s="1"/>
    </row>
    <row r="8" spans="8:8" ht="15.75">
      <c r="A8" s="1"/>
      <c r="B8" s="1"/>
      <c r="C8" s="1"/>
      <c r="D8" s="1"/>
      <c r="E8" s="1"/>
    </row>
    <row r="9" spans="8:8" ht="15.75">
      <c r="A9" s="1"/>
      <c r="B9" s="1"/>
      <c r="C9" s="1"/>
      <c r="D9" s="1"/>
      <c r="E9" s="1"/>
    </row>
    <row r="10" spans="8:8" ht="15.75">
      <c r="A10" s="1"/>
      <c r="B10" s="1"/>
      <c r="C10" s="1"/>
      <c r="D10" s="1"/>
      <c r="E10" s="1"/>
    </row>
    <row r="11" spans="8:8" ht="15.75">
      <c r="A11" s="1"/>
      <c r="B11" s="1"/>
      <c r="C11" s="1"/>
      <c r="D11" s="1"/>
      <c r="E11" s="1"/>
    </row>
    <row r="12" spans="8:8" ht="20.25">
      <c r="A12" s="1"/>
      <c r="B12" s="3">
        <f>(B7/12)</f>
        <v>9019.070589205687</v>
      </c>
      <c r="C12" s="6" t="s">
        <v>23</v>
      </c>
      <c r="D12" s="1"/>
      <c r="E12" s="1"/>
    </row>
    <row r="13" spans="8:8" ht="15.75">
      <c r="A13" s="1"/>
      <c r="B13" s="1"/>
      <c r="C13" s="1"/>
      <c r="D13" s="1"/>
      <c r="E13" s="1"/>
    </row>
    <row r="14" spans="8:8" ht="15.75">
      <c r="A14" s="1"/>
      <c r="B14" s="1"/>
      <c r="C14" s="1"/>
      <c r="D14" s="1"/>
      <c r="E14" s="1"/>
    </row>
    <row r="15" spans="8:8">
      <c r="A15" s="5" t="s">
        <v>22</v>
      </c>
    </row>
    <row r="16" spans="8:8" s="1" ht="15.75" customFormat="1">
      <c r="A16" s="1" t="s">
        <v>31</v>
      </c>
      <c r="B16" s="9">
        <f>(250000-25000)/(15*12)</f>
        <v>1250.0</v>
      </c>
    </row>
    <row r="17" spans="8:8" ht="20.25">
      <c r="A17" s="1" t="s">
        <v>32</v>
      </c>
      <c r="B17" s="3">
        <v>9019.07</v>
      </c>
      <c r="C17" s="6"/>
      <c r="D17" s="1"/>
    </row>
    <row r="20" spans="8:8">
      <c r="A20" s="5" t="s">
        <v>33</v>
      </c>
    </row>
    <row r="21" spans="8:8" ht="15.75">
      <c r="A21" s="1" t="s">
        <v>34</v>
      </c>
    </row>
  </sheetData>
  <pageMargins left="0.7" right="0.7" top="0.75" bottom="0.75" header="0.3" footer="0.3"/>
  <legacy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E16"/>
  <sheetViews>
    <sheetView workbookViewId="0" topLeftCell="A2">
      <selection activeCell="A7" sqref="A7:C7"/>
    </sheetView>
  </sheetViews>
  <sheetFormatPr defaultRowHeight="15.0" defaultColWidth="10"/>
  <cols>
    <col min="1" max="1" customWidth="1" width="23.710938" style="0"/>
    <col min="2" max="2" customWidth="1" width="12.7109375" style="0"/>
  </cols>
  <sheetData>
    <row r="1" spans="8:8" ht="15.75">
      <c r="A1" s="1" t="s">
        <v>27</v>
      </c>
      <c r="B1" s="7">
        <v>250000.0</v>
      </c>
      <c r="C1" s="1"/>
      <c r="D1" s="1"/>
    </row>
    <row r="2" spans="8:8" ht="15.75">
      <c r="A2" s="1" t="s">
        <v>26</v>
      </c>
      <c r="B2" s="1">
        <f>(0.1*250000)</f>
        <v>25000.0</v>
      </c>
      <c r="C2" s="1"/>
      <c r="D2" s="1"/>
    </row>
    <row r="3" spans="8:8" ht="15.75">
      <c r="A3" s="1" t="s">
        <v>29</v>
      </c>
      <c r="B3" s="8">
        <v>0.05</v>
      </c>
      <c r="C3" s="1"/>
      <c r="D3" s="1"/>
    </row>
    <row r="4" spans="8:8" ht="15.75">
      <c r="A4" s="1" t="s">
        <v>30</v>
      </c>
      <c r="B4" s="1" t="s">
        <v>35</v>
      </c>
      <c r="C4" s="1"/>
      <c r="D4" s="1"/>
    </row>
    <row r="5" spans="8:8" ht="15.75">
      <c r="A5" s="1"/>
      <c r="B5" s="1"/>
      <c r="C5" s="1"/>
      <c r="D5" s="1"/>
    </row>
    <row r="6" spans="8:8" ht="15.75">
      <c r="A6" s="2" t="s">
        <v>3</v>
      </c>
      <c r="B6" s="1"/>
      <c r="C6" s="1"/>
      <c r="D6" s="1"/>
    </row>
    <row r="7" spans="8:8" ht="20.25">
      <c r="A7" s="1" t="s">
        <v>4</v>
      </c>
      <c r="B7" s="3">
        <f>(250000-25000)/(1+0.05)^20</f>
        <v>84800.13364642509</v>
      </c>
      <c r="C7" s="4" t="s">
        <v>14</v>
      </c>
      <c r="D7" s="1"/>
    </row>
    <row r="8" spans="8:8" ht="15.75">
      <c r="A8" s="1"/>
      <c r="B8" s="1"/>
      <c r="C8" s="1"/>
      <c r="D8" s="1"/>
    </row>
    <row r="9" spans="8:8" ht="15.75">
      <c r="A9" s="1"/>
      <c r="B9" s="1"/>
      <c r="C9" s="1"/>
      <c r="D9" s="1"/>
    </row>
    <row r="10" spans="8:8" ht="15.75">
      <c r="A10" s="1"/>
      <c r="B10" s="1"/>
      <c r="C10" s="1"/>
      <c r="D10" s="1"/>
    </row>
    <row r="11" spans="8:8" ht="15.75">
      <c r="A11" s="1"/>
      <c r="B11" s="1"/>
      <c r="C11" s="1"/>
      <c r="D11" s="1"/>
    </row>
    <row r="12" spans="8:8" ht="20.25">
      <c r="A12" s="1"/>
      <c r="B12" s="3">
        <f>(B7/12)</f>
        <v>7066.677803868758</v>
      </c>
      <c r="C12" s="6" t="s">
        <v>23</v>
      </c>
      <c r="D12" s="1"/>
    </row>
    <row r="14" spans="8:8">
      <c r="A14" s="5" t="s">
        <v>22</v>
      </c>
    </row>
    <row r="15" spans="8:8" ht="15.75">
      <c r="A15" s="1" t="s">
        <v>31</v>
      </c>
      <c r="B15" s="9">
        <f>(250000-25000)/(20*12)</f>
        <v>937.5</v>
      </c>
    </row>
    <row r="16" spans="8:8" ht="20.25">
      <c r="A16" s="1" t="s">
        <v>32</v>
      </c>
      <c r="B16" s="3">
        <v>7066.677803868762</v>
      </c>
    </row>
  </sheetData>
  <pageMargins left="0.7" right="0.7" top="0.75" bottom="0.75" header="0.3" footer="0.3"/>
  <legacy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D40"/>
  <sheetViews>
    <sheetView workbookViewId="0">
      <selection activeCell="B7" sqref="B7"/>
    </sheetView>
  </sheetViews>
  <sheetFormatPr defaultRowHeight="15.0" defaultColWidth="10"/>
  <cols>
    <col min="1" max="1" customWidth="1" width="14.855469" style="0"/>
    <col min="2" max="2" customWidth="1" width="12.7109375" style="0"/>
    <col min="3" max="3" customWidth="1" width="9.855469" style="0"/>
  </cols>
  <sheetData>
    <row r="1" spans="8:8" ht="15.75">
      <c r="A1" s="1" t="s">
        <v>27</v>
      </c>
      <c r="B1" s="7">
        <v>25000.0</v>
      </c>
      <c r="C1" s="1"/>
    </row>
    <row r="2" spans="8:8" ht="15.75">
      <c r="A2" s="1" t="s">
        <v>26</v>
      </c>
      <c r="B2" s="1">
        <f>(3450)</f>
        <v>3450.0</v>
      </c>
      <c r="C2" s="1"/>
    </row>
    <row r="3" spans="8:8" ht="15.75">
      <c r="A3" s="1" t="s">
        <v>29</v>
      </c>
      <c r="B3" s="8">
        <v>0.06</v>
      </c>
      <c r="C3" s="1"/>
    </row>
    <row r="4" spans="8:8" ht="15.75">
      <c r="A4" s="1" t="s">
        <v>30</v>
      </c>
      <c r="B4" s="1" t="s">
        <v>49</v>
      </c>
      <c r="C4" s="1"/>
    </row>
    <row r="5" spans="8:8" ht="15.75">
      <c r="A5" s="1"/>
      <c r="B5" s="1"/>
      <c r="C5" s="1"/>
    </row>
    <row r="6" spans="8:8" ht="15.75">
      <c r="A6" s="2" t="s">
        <v>3</v>
      </c>
      <c r="B6" s="1"/>
      <c r="C6" s="1"/>
    </row>
    <row r="7" spans="8:8" ht="20.25">
      <c r="A7" s="1" t="s">
        <v>4</v>
      </c>
      <c r="B7" s="3">
        <f>(25000-3450)/(1+0.06)^5</f>
        <v>16103.413625263529</v>
      </c>
      <c r="C7" s="4" t="s">
        <v>14</v>
      </c>
    </row>
    <row r="8" spans="8:8" ht="15.75">
      <c r="A8" s="1"/>
      <c r="B8" s="1"/>
      <c r="C8" s="1"/>
    </row>
    <row r="9" spans="8:8" ht="15.75">
      <c r="A9" s="1"/>
      <c r="B9" s="1"/>
      <c r="C9" s="1"/>
    </row>
    <row r="10" spans="8:8" ht="15.75">
      <c r="A10" s="1"/>
      <c r="B10" s="1"/>
      <c r="C10" s="1"/>
    </row>
    <row r="11" spans="8:8" ht="15.75">
      <c r="A11" s="1"/>
      <c r="B11" s="1"/>
      <c r="C11" s="1"/>
    </row>
    <row r="12" spans="8:8" ht="20.25">
      <c r="A12" s="1"/>
      <c r="B12" s="3">
        <f>(B7/12)</f>
        <v>1341.9511354386275</v>
      </c>
      <c r="C12" s="6" t="s">
        <v>23</v>
      </c>
    </row>
    <row r="15" spans="8:8" ht="15.75">
      <c r="A15" s="2" t="s">
        <v>5</v>
      </c>
    </row>
    <row r="16" spans="8:8" ht="15.75">
      <c r="A16" s="1" t="s">
        <v>27</v>
      </c>
      <c r="B16" s="7">
        <v>25000.0</v>
      </c>
      <c r="C16" s="1"/>
    </row>
    <row r="17" spans="8:8" ht="15.75">
      <c r="A17" s="1" t="s">
        <v>26</v>
      </c>
      <c r="B17" s="1">
        <f>(3450)</f>
        <v>3450.0</v>
      </c>
      <c r="C17" s="1"/>
    </row>
    <row r="18" spans="8:8" ht="15.75">
      <c r="A18" s="1" t="s">
        <v>29</v>
      </c>
      <c r="B18" s="8">
        <v>0.05</v>
      </c>
      <c r="C18" s="1"/>
    </row>
    <row r="19" spans="8:8" ht="15.75">
      <c r="A19" s="1" t="s">
        <v>30</v>
      </c>
      <c r="B19" s="1" t="s">
        <v>50</v>
      </c>
      <c r="C19" s="1"/>
    </row>
    <row r="20" spans="8:8" ht="15.75">
      <c r="A20" s="1"/>
      <c r="B20" s="1"/>
      <c r="C20" s="1"/>
    </row>
    <row r="21" spans="8:8" ht="15.75">
      <c r="A21" s="2"/>
      <c r="B21" s="1"/>
      <c r="C21" s="1"/>
    </row>
    <row r="22" spans="8:8" ht="20.25">
      <c r="A22" s="1" t="s">
        <v>4</v>
      </c>
      <c r="B22" s="3">
        <f>(25000-3450)/(1+0.05)^4</f>
        <v>17729.238331765053</v>
      </c>
      <c r="C22" s="4" t="s">
        <v>14</v>
      </c>
    </row>
    <row r="23" spans="8:8" ht="15.75">
      <c r="A23" s="1"/>
      <c r="B23" s="1"/>
      <c r="C23" s="1"/>
    </row>
    <row r="24" spans="8:8" ht="15.75">
      <c r="A24" s="1"/>
      <c r="B24" s="1"/>
      <c r="C24" s="1"/>
    </row>
    <row r="25" spans="8:8" ht="15.75">
      <c r="A25" s="1"/>
      <c r="B25" s="1"/>
      <c r="C25" s="1"/>
    </row>
    <row r="26" spans="8:8" ht="15.75">
      <c r="A26" s="1"/>
      <c r="B26" s="1"/>
      <c r="C26" s="1"/>
    </row>
    <row r="27" spans="8:8" ht="20.25">
      <c r="A27" s="1"/>
      <c r="B27" s="3">
        <f>(B22/12)</f>
        <v>1477.4365276470878</v>
      </c>
      <c r="C27" s="6" t="s">
        <v>23</v>
      </c>
    </row>
    <row r="30" spans="8:8" ht="15.75">
      <c r="A30" s="2" t="s">
        <v>51</v>
      </c>
      <c r="B30" s="1"/>
    </row>
    <row r="31" spans="8:8" ht="15.75">
      <c r="A31" s="1"/>
      <c r="B31" s="1"/>
    </row>
    <row r="32" spans="8:8" ht="15.75">
      <c r="A32" s="1"/>
      <c r="B32" s="1"/>
    </row>
    <row r="33" spans="8:8" ht="15.75">
      <c r="A33" s="1"/>
      <c r="B33" s="1"/>
    </row>
    <row r="34" spans="8:8" ht="15.75">
      <c r="A34" s="10" t="s">
        <v>52</v>
      </c>
      <c r="B34" s="1"/>
    </row>
    <row r="35" spans="8:8" ht="15.75">
      <c r="A35" s="1" t="s">
        <v>53</v>
      </c>
      <c r="B35" s="1">
        <v>450.0</v>
      </c>
    </row>
    <row r="36" spans="8:8" ht="15.75">
      <c r="A36" s="1" t="s">
        <v>54</v>
      </c>
      <c r="B36" s="1">
        <v>0.05</v>
      </c>
    </row>
    <row r="37" spans="8:8" ht="15.75">
      <c r="A37" s="1" t="s">
        <v>42</v>
      </c>
      <c r="B37" s="1">
        <v>4.0</v>
      </c>
    </row>
    <row r="38" spans="8:8" ht="15.75">
      <c r="A38" s="1" t="s">
        <v>55</v>
      </c>
      <c r="B38" s="11" t="s">
        <v>56</v>
      </c>
    </row>
    <row r="40" spans="8:8" ht="15.75">
      <c r="B40" s="2" t="s">
        <v>57</v>
      </c>
      <c r="C40" s="12">
        <f>(450)*(1+0.05)^4</f>
        <v>546.9778125000001</v>
      </c>
    </row>
  </sheetData>
  <pageMargins left="0.7" right="0.7" top="0.75" bottom="0.75" header="0.3" footer="0.3"/>
  <drawing r:id="rId1"/>
  <legacyDrawing r:id="rId2"/>
</worksheet>
</file>

<file path=xl/worksheets/sheet7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selection activeCell="D6" sqref="D6"/>
    </sheetView>
  </sheetViews>
  <sheetFormatPr defaultRowHeight="15.0" defaultColWidth="10"/>
  <cols>
    <col min="1" max="1" customWidth="1" width="13.285156" style="0"/>
    <col min="4" max="4" customWidth="1" width="9.855469" style="0"/>
  </cols>
  <sheetData>
    <row r="2" spans="8:8" ht="15.75">
      <c r="A2" s="13" t="s">
        <v>43</v>
      </c>
      <c r="B2" s="13">
        <v>350.0</v>
      </c>
      <c r="C2" s="13"/>
      <c r="D2" s="13"/>
    </row>
    <row r="3" spans="8:8" ht="15.75">
      <c r="A3" s="13" t="s">
        <v>44</v>
      </c>
      <c r="B3" s="13">
        <v>0.055</v>
      </c>
      <c r="C3" s="13"/>
      <c r="D3" s="13"/>
    </row>
    <row r="4" spans="8:8" ht="15.75">
      <c r="A4" s="13" t="s">
        <v>45</v>
      </c>
      <c r="B4" s="13">
        <v>4.0</v>
      </c>
      <c r="C4" s="13"/>
      <c r="D4" s="13"/>
    </row>
    <row r="5" spans="8:8" ht="15.75">
      <c r="A5" s="13"/>
      <c r="B5" s="13"/>
      <c r="C5" s="13"/>
      <c r="D5" s="13"/>
    </row>
    <row r="6" spans="8:8" ht="15.75">
      <c r="A6" s="13"/>
      <c r="B6" s="13"/>
      <c r="C6" s="14" t="s">
        <v>46</v>
      </c>
      <c r="D6" s="12">
        <f>(B2*(1+0.055)^4)</f>
        <v>433.58862771874993</v>
      </c>
    </row>
    <row r="8" spans="8:8" ht="15.75">
      <c r="A8" s="2" t="s">
        <v>47</v>
      </c>
    </row>
    <row r="9" spans="8:8" ht="15.75">
      <c r="A9" s="1" t="s">
        <v>48</v>
      </c>
    </row>
  </sheetData>
  <pageMargins left="0.7" right="0.7" top="0.75" bottom="0.75" header="0.3" footer="0.3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D9"/>
  <sheetViews>
    <sheetView tabSelected="1" workbookViewId="0" topLeftCell="D1">
      <selection activeCell="G5" sqref="G5"/>
    </sheetView>
  </sheetViews>
  <sheetFormatPr defaultRowHeight="15.0" defaultColWidth="10"/>
  <cols>
    <col min="1" max="1" customWidth="1" width="14.855469" style="0"/>
    <col min="2" max="2" customWidth="1" width="12.7109375" style="0"/>
    <col min="3" max="3" customWidth="1" width="5.2851562" style="0"/>
  </cols>
  <sheetData>
    <row r="1" spans="8:8" ht="15.75">
      <c r="A1" s="1" t="s">
        <v>58</v>
      </c>
      <c r="B1" s="9">
        <v>25000.0</v>
      </c>
    </row>
    <row r="2" spans="8:8" ht="15.75">
      <c r="A2" s="1" t="s">
        <v>59</v>
      </c>
      <c r="B2" s="9">
        <v>1750.0</v>
      </c>
    </row>
    <row r="3" spans="8:8" ht="15.75">
      <c r="A3" s="1" t="s">
        <v>42</v>
      </c>
      <c r="B3" s="1" t="s">
        <v>62</v>
      </c>
    </row>
    <row r="4" spans="8:8" ht="15.75">
      <c r="A4" s="1" t="s">
        <v>54</v>
      </c>
      <c r="B4" s="15">
        <v>0.045</v>
      </c>
    </row>
    <row r="5" spans="8:8" ht="15.75">
      <c r="A5" s="1" t="s">
        <v>60</v>
      </c>
      <c r="B5" s="9">
        <v>85.0</v>
      </c>
    </row>
    <row r="6" spans="8:8" ht="15.75">
      <c r="A6" s="1" t="s">
        <v>61</v>
      </c>
      <c r="B6" s="9">
        <v>60.0</v>
      </c>
    </row>
    <row r="7" spans="8:8" ht="15.75">
      <c r="A7" s="1"/>
      <c r="B7" s="1"/>
    </row>
    <row r="8" spans="8:8" ht="15.75">
      <c r="A8" s="1"/>
      <c r="B8" s="1"/>
    </row>
    <row r="9" spans="8:8" ht="20.25">
      <c r="A9" s="1" t="s">
        <v>4</v>
      </c>
      <c r="B9" s="3">
        <f>(25000-1750)/(1+0.045)^180</f>
        <v>8.423463081160895</v>
      </c>
      <c r="C9" s="4" t="s">
        <v>23</v>
      </c>
    </row>
  </sheetData>
  <pageMargins left="0.7" right="0.7" top="0.75" bottom="0.75" header="0.3" footer="0.3"/>
  <legacy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2:E9"/>
  <sheetViews>
    <sheetView workbookViewId="0">
      <selection activeCell="C9" sqref="C9"/>
    </sheetView>
  </sheetViews>
  <sheetFormatPr defaultRowHeight="15.0" defaultColWidth="10"/>
  <cols>
    <col min="1" max="1" customWidth="1" width="18.140625" style="0"/>
    <col min="2" max="2" customWidth="1" width="12.7109375" style="0"/>
    <col min="3" max="3" customWidth="1" width="14.0" style="0"/>
  </cols>
  <sheetData>
    <row r="3" spans="8:8" ht="15.75">
      <c r="A3" s="1" t="s">
        <v>40</v>
      </c>
      <c r="B3" s="1"/>
      <c r="C3" s="1"/>
    </row>
    <row r="4" spans="8:8" s="16" ht="15.75" customFormat="1">
      <c r="A4" s="17" t="s">
        <v>36</v>
      </c>
      <c r="B4" s="17" t="s">
        <v>37</v>
      </c>
      <c r="C4" s="17" t="s">
        <v>38</v>
      </c>
    </row>
    <row r="5" spans="8:8" ht="15.75">
      <c r="A5" s="1">
        <v>1.0</v>
      </c>
      <c r="B5" s="13">
        <v>150000.0</v>
      </c>
      <c r="C5" s="13">
        <f>(B5/(1+0.14)^1)</f>
        <v>131578.94736842104</v>
      </c>
      <c r="D5" s="18"/>
    </row>
    <row r="6" spans="8:8" ht="15.75">
      <c r="A6" s="1">
        <v>2.0</v>
      </c>
      <c r="B6" s="13">
        <v>175000.0</v>
      </c>
      <c r="C6" s="13">
        <f>(B6/(1+0.14)^2)</f>
        <v>134656.81748230223</v>
      </c>
      <c r="D6" s="18"/>
    </row>
    <row r="7" spans="8:8" ht="15.75">
      <c r="A7" s="1">
        <v>3.0</v>
      </c>
      <c r="B7" s="13">
        <v>225000.0</v>
      </c>
      <c r="C7" s="13">
        <f>(B7/(1+0.14)^3)</f>
        <v>151868.59114545363</v>
      </c>
      <c r="D7" s="18"/>
    </row>
    <row r="8" spans="8:8" ht="15.75">
      <c r="A8" s="1">
        <v>4.0</v>
      </c>
      <c r="B8" s="13">
        <v>275000.0</v>
      </c>
      <c r="C8" s="13">
        <f>(B8/(1+0.14)^4)</f>
        <v>162822.07627680208</v>
      </c>
      <c r="D8" s="18"/>
    </row>
    <row r="9" spans="8:8" s="5" ht="15.75" customFormat="1">
      <c r="A9" s="2" t="s">
        <v>39</v>
      </c>
      <c r="B9" s="2"/>
      <c r="C9" s="12">
        <f>(C8+C7+C6+C5)</f>
        <v>580926.432272979</v>
      </c>
    </row>
  </sheetData>
  <pageMargins left="0.7" right="0.7" top="0.75" bottom="0.75" header="0.3" footer="0.3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9"/>
  <sheetViews>
    <sheetView workbookViewId="0">
      <selection activeCell="F10" sqref="F10"/>
    </sheetView>
  </sheetViews>
  <sheetFormatPr defaultRowHeight="15.0" defaultColWidth="10"/>
  <cols>
    <col min="1" max="1" customWidth="1" width="18.855469" style="0"/>
    <col min="2" max="2" customWidth="1" width="12.7109375" style="0"/>
    <col min="3" max="3" customWidth="1" width="14.0" style="0"/>
  </cols>
  <sheetData>
    <row r="3" spans="8:8" ht="15.75">
      <c r="A3" s="1" t="s">
        <v>41</v>
      </c>
      <c r="B3" s="1"/>
      <c r="C3" s="1"/>
    </row>
    <row r="4" spans="8:8" ht="15.75">
      <c r="A4" s="17" t="s">
        <v>36</v>
      </c>
      <c r="B4" s="17" t="s">
        <v>37</v>
      </c>
      <c r="C4" s="17" t="s">
        <v>38</v>
      </c>
    </row>
    <row r="5" spans="8:8" ht="15.75">
      <c r="A5" s="1">
        <v>1.0</v>
      </c>
      <c r="B5" s="13">
        <v>150000.0</v>
      </c>
      <c r="C5" s="13">
        <f>(B5/(1+0.18)^1)</f>
        <v>127118.64406779662</v>
      </c>
    </row>
    <row r="6" spans="8:8" ht="15.75">
      <c r="A6" s="1">
        <v>2.0</v>
      </c>
      <c r="B6" s="13">
        <v>175000.0</v>
      </c>
      <c r="C6" s="13">
        <f>(B6/(1+0.18)^2)</f>
        <v>125682.2752082735</v>
      </c>
    </row>
    <row r="7" spans="8:8" ht="15.75">
      <c r="A7" s="1">
        <v>3.0</v>
      </c>
      <c r="B7" s="13">
        <v>225000.0</v>
      </c>
      <c r="C7" s="13">
        <f>(B7/(1+0.18)^3)</f>
        <v>136941.94635284037</v>
      </c>
    </row>
    <row r="8" spans="8:8" ht="15.75">
      <c r="A8" s="1">
        <v>4.0</v>
      </c>
      <c r="B8" s="13">
        <v>275000.0</v>
      </c>
      <c r="C8" s="13">
        <f>(B8/(1+0.18)^4)</f>
        <v>141841.94066678383</v>
      </c>
    </row>
    <row r="9" spans="8:8" ht="15.75">
      <c r="A9" s="2" t="s">
        <v>39</v>
      </c>
      <c r="B9" s="2"/>
      <c r="C9" s="12">
        <f>(C8+C7+C6+C5)</f>
        <v>531584.8062956943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dcterms:created xsi:type="dcterms:W3CDTF">2020-08-06T20:13:08Z</dcterms:created>
  <dcterms:modified xsi:type="dcterms:W3CDTF">2020-08-08T02:51:11Z</dcterms:modified>
</cp:coreProperties>
</file>